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R8" sheetId="4" r:id="rId1"/>
  </sheets>
  <definedNames>
    <definedName name="_xlnm.Print_Area" localSheetId="0">'R8'!$A$1:$Y$30</definedName>
  </definedNames>
  <calcPr calcId="144525"/>
</workbook>
</file>

<file path=xl/sharedStrings.xml><?xml version="1.0" encoding="utf-8"?>
<sst xmlns="http://schemas.openxmlformats.org/spreadsheetml/2006/main" count="67" uniqueCount="47">
  <si>
    <t>入札金額算定書</t>
  </si>
  <si>
    <t>基本料金</t>
  </si>
  <si>
    <t>電力量料金</t>
  </si>
  <si>
    <t>合計①</t>
  </si>
  <si>
    <t>契約
電力
(kW)</t>
  </si>
  <si>
    <t>基本
料金
単価
(円)</t>
  </si>
  <si>
    <t>185%－力率</t>
  </si>
  <si>
    <t>合計
(円)</t>
  </si>
  <si>
    <t>夏季</t>
  </si>
  <si>
    <t>その他季</t>
  </si>
  <si>
    <t>燃料費調整額</t>
  </si>
  <si>
    <t>小計
(円)</t>
  </si>
  <si>
    <t>再エネルギー発電促進
賦課金</t>
  </si>
  <si>
    <t>力率</t>
  </si>
  <si>
    <t>差引</t>
  </si>
  <si>
    <t>電力使用予定量
(kWh)</t>
  </si>
  <si>
    <t>入札
単価
(円)</t>
  </si>
  <si>
    <t>予定蓄熱電力量(kWh)</t>
  </si>
  <si>
    <t>割引基準単価
(円)</t>
  </si>
  <si>
    <t>計
(円)</t>
  </si>
  <si>
    <t>電力量
料金
単価
(円)</t>
  </si>
  <si>
    <t>税込
(円)</t>
  </si>
  <si>
    <t>税抜
(円)</t>
  </si>
  <si>
    <t>令和8年 4月</t>
  </si>
  <si>
    <t>令和8年 5月</t>
  </si>
  <si>
    <t>令和8年 6月</t>
  </si>
  <si>
    <t>令和8年 7月</t>
  </si>
  <si>
    <t>令和8年 8月</t>
  </si>
  <si>
    <t>令和8年 9月</t>
  </si>
  <si>
    <t>令和8年 10月</t>
  </si>
  <si>
    <t>令和8年 11月</t>
  </si>
  <si>
    <t>令和8年 12月</t>
  </si>
  <si>
    <t>令和9年 1月</t>
  </si>
  <si>
    <t>令和9年 2月</t>
  </si>
  <si>
    <t>令和9年 3月</t>
  </si>
  <si>
    <t>計</t>
  </si>
  <si>
    <t>－</t>
  </si>
  <si>
    <t>１　入札金額算定書は、入札書に添付し、入札書に使用する印鑑で入札書と割印を行うこと。</t>
  </si>
  <si>
    <t>２　入札金額算定書は、当院の現行契約を参考としているため、料金体系や割引等、この算定書に拠りがたい場合は、別様式での作成可。ただし、基本料金単価、電力量料金単価が明記されていること。</t>
  </si>
  <si>
    <t>３　基本料金単価、電力量料金単価は、一円未満の端数を含むことができる。ただし、各月の基本料金及び電力料金の合計①に一円未満の端数があるときは、その全部を切り捨てた額とする。</t>
  </si>
  <si>
    <t>４　燃料費調整額について</t>
  </si>
  <si>
    <t>（１） 入札金額算定書の燃料費調整単価は0.98円/kWhとして計算してください。（中部電力ミライズ株式会社の軽減策前の単価の1年間の最大値。）</t>
  </si>
  <si>
    <t>（２） 請求時の燃料費調整単価は、中部電力パワーグリッド株式会社の単価に準じて適用してください。</t>
  </si>
  <si>
    <t xml:space="preserve">  (参照：地方独立行政法人岐阜県立下呂温泉病院看護師寮コーポ・フローレンス電気需給仕様書　２仕様（１）電気方式等⑦燃料費調整の単価)</t>
  </si>
  <si>
    <t>５　再生可能エネルギー発電促進賦課金について</t>
  </si>
  <si>
    <t>（１） 入札金額算定書の再生可能エネルギー発電賦課金は3.98円/kwhとして計算してください。</t>
  </si>
  <si>
    <t>（２） 請求時の再生可能エネルギー発電促進賦課金は、国の制度に基づき決定された金額で請求してください。</t>
  </si>
</sst>
</file>

<file path=xl/styles.xml><?xml version="1.0" encoding="utf-8"?>
<styleSheet xmlns="http://schemas.openxmlformats.org/spreadsheetml/2006/main">
  <numFmts count="11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#,##0_);[Red]\(#,##0\)"/>
    <numFmt numFmtId="180" formatCode="#,##0.00_);[Red]\(#,##0.00\)"/>
    <numFmt numFmtId="181" formatCode="#,##0.00_ "/>
    <numFmt numFmtId="182" formatCode="#,##0_ ;[Red]\-#,##0\ "/>
    <numFmt numFmtId="183" formatCode="#,##0.00_ ;[Red]\-#,##0.00\ "/>
    <numFmt numFmtId="184" formatCode="0.00;&quot;△ &quot;0.00"/>
    <numFmt numFmtId="185" formatCode="#,##0.00;&quot;△ &quot;#,##0.00"/>
    <numFmt numFmtId="186" formatCode="#,##0_ "/>
  </numFmts>
  <fonts count="25">
    <font>
      <sz val="11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b/>
      <sz val="10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6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9" fontId="2" fillId="0" borderId="1" xfId="0" applyNumberFormat="1" applyFont="1" applyFill="1" applyBorder="1">
      <alignment vertical="center"/>
    </xf>
    <xf numFmtId="180" fontId="2" fillId="2" borderId="1" xfId="1" applyNumberFormat="1" applyFont="1" applyFill="1" applyBorder="1">
      <alignment vertical="center"/>
    </xf>
    <xf numFmtId="9" fontId="2" fillId="0" borderId="1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2" fontId="2" fillId="0" borderId="1" xfId="1" applyNumberFormat="1" applyFont="1" applyFill="1" applyBorder="1">
      <alignment vertical="center"/>
    </xf>
    <xf numFmtId="180" fontId="2" fillId="0" borderId="1" xfId="1" applyNumberFormat="1" applyFont="1" applyFill="1" applyBorder="1">
      <alignment vertical="center"/>
    </xf>
    <xf numFmtId="182" fontId="2" fillId="0" borderId="1" xfId="1" applyNumberFormat="1" applyFont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right" vertical="center"/>
    </xf>
    <xf numFmtId="182" fontId="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83" fontId="2" fillId="0" borderId="1" xfId="1" applyNumberFormat="1" applyFont="1" applyFill="1" applyBorder="1">
      <alignment vertical="center"/>
    </xf>
    <xf numFmtId="181" fontId="2" fillId="2" borderId="1" xfId="0" applyNumberFormat="1" applyFont="1" applyFill="1" applyBorder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4" fontId="2" fillId="0" borderId="1" xfId="0" applyNumberFormat="1" applyFont="1" applyFill="1" applyBorder="1">
      <alignment vertical="center"/>
    </xf>
    <xf numFmtId="185" fontId="2" fillId="0" borderId="1" xfId="0" applyNumberFormat="1" applyFont="1" applyFill="1" applyBorder="1">
      <alignment vertical="center"/>
    </xf>
    <xf numFmtId="186" fontId="4" fillId="0" borderId="1" xfId="0" applyNumberFormat="1" applyFont="1" applyFill="1" applyBorder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186" fontId="2" fillId="0" borderId="1" xfId="0" applyNumberFormat="1" applyFont="1" applyFill="1" applyBorder="1">
      <alignment vertical="center"/>
    </xf>
    <xf numFmtId="4" fontId="1" fillId="0" borderId="0" xfId="0" applyNumberFormat="1" applyFont="1" applyFill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9"/>
  <sheetViews>
    <sheetView tabSelected="1" view="pageBreakPreview" zoomScale="115" zoomScaleNormal="100" topLeftCell="A2" workbookViewId="0">
      <selection activeCell="C6" sqref="C6"/>
    </sheetView>
  </sheetViews>
  <sheetFormatPr defaultColWidth="10.625" defaultRowHeight="11.25"/>
  <cols>
    <col min="1" max="1" width="10.625" style="1" customWidth="1"/>
    <col min="2" max="2" width="4.625" style="1" customWidth="1"/>
    <col min="3" max="3" width="6.625" style="1" customWidth="1"/>
    <col min="4" max="6" width="4.125" style="1" customWidth="1"/>
    <col min="7" max="7" width="8.625" style="1" customWidth="1"/>
    <col min="8" max="8" width="7.625" style="1" customWidth="1"/>
    <col min="9" max="9" width="4.625" style="1" customWidth="1"/>
    <col min="10" max="10" width="7.625" style="1" customWidth="1"/>
    <col min="11" max="11" width="4.625" style="1" customWidth="1"/>
    <col min="12" max="12" width="8.625" style="1" customWidth="1"/>
    <col min="13" max="13" width="7.625" style="1" customWidth="1"/>
    <col min="14" max="14" width="4.625" style="1" customWidth="1"/>
    <col min="15" max="15" width="7.625" style="1" customWidth="1"/>
    <col min="16" max="16" width="4.625" style="1" customWidth="1"/>
    <col min="17" max="17" width="8.625" style="1" customWidth="1"/>
    <col min="18" max="18" width="4.625" style="1" customWidth="1"/>
    <col min="19" max="20" width="8.625" style="1" customWidth="1"/>
    <col min="21" max="21" width="4.625" style="1" customWidth="1"/>
    <col min="22" max="22" width="7.625" style="1" customWidth="1"/>
    <col min="23" max="23" width="8.625" style="1" customWidth="1"/>
    <col min="24" max="25" width="10.625" style="1" customWidth="1"/>
    <col min="26" max="16384" width="10.625" style="1"/>
  </cols>
  <sheetData>
    <row r="1" ht="21" customHeight="1" spans="1:1">
      <c r="A1" s="1" t="s">
        <v>0</v>
      </c>
    </row>
    <row r="2" ht="21" customHeight="1" spans="1:25">
      <c r="A2" s="3"/>
      <c r="B2" s="3" t="s">
        <v>1</v>
      </c>
      <c r="C2" s="3"/>
      <c r="D2" s="3"/>
      <c r="E2" s="3"/>
      <c r="F2" s="3"/>
      <c r="G2" s="3"/>
      <c r="H2" s="3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3</v>
      </c>
      <c r="Y2" s="3"/>
    </row>
    <row r="3" ht="21" customHeight="1" spans="1:25">
      <c r="A3" s="3"/>
      <c r="B3" s="4" t="s">
        <v>4</v>
      </c>
      <c r="C3" s="4" t="s">
        <v>5</v>
      </c>
      <c r="D3" s="3" t="s">
        <v>6</v>
      </c>
      <c r="E3" s="3"/>
      <c r="F3" s="3"/>
      <c r="G3" s="4" t="s">
        <v>7</v>
      </c>
      <c r="H3" s="4" t="s">
        <v>8</v>
      </c>
      <c r="I3" s="21"/>
      <c r="J3" s="21"/>
      <c r="K3" s="21"/>
      <c r="L3" s="21"/>
      <c r="M3" s="4" t="s">
        <v>9</v>
      </c>
      <c r="N3" s="21"/>
      <c r="O3" s="21"/>
      <c r="P3" s="21"/>
      <c r="Q3" s="21"/>
      <c r="R3" s="3" t="s">
        <v>10</v>
      </c>
      <c r="S3" s="3"/>
      <c r="T3" s="4" t="s">
        <v>11</v>
      </c>
      <c r="U3" s="28" t="s">
        <v>12</v>
      </c>
      <c r="V3" s="28"/>
      <c r="W3" s="4" t="s">
        <v>7</v>
      </c>
      <c r="X3" s="3"/>
      <c r="Y3" s="3"/>
    </row>
    <row r="4" ht="21" customHeight="1" spans="1:25">
      <c r="A4" s="3"/>
      <c r="B4" s="3"/>
      <c r="C4" s="3"/>
      <c r="D4" s="5"/>
      <c r="E4" s="3" t="s">
        <v>13</v>
      </c>
      <c r="F4" s="3" t="s">
        <v>14</v>
      </c>
      <c r="G4" s="3"/>
      <c r="H4" s="4" t="s">
        <v>15</v>
      </c>
      <c r="I4" s="22" t="s">
        <v>16</v>
      </c>
      <c r="J4" s="4" t="s">
        <v>17</v>
      </c>
      <c r="K4" s="22" t="s">
        <v>18</v>
      </c>
      <c r="L4" s="4" t="s">
        <v>19</v>
      </c>
      <c r="M4" s="4" t="s">
        <v>15</v>
      </c>
      <c r="N4" s="22" t="s">
        <v>16</v>
      </c>
      <c r="O4" s="4" t="s">
        <v>17</v>
      </c>
      <c r="P4" s="22" t="s">
        <v>18</v>
      </c>
      <c r="Q4" s="4" t="s">
        <v>19</v>
      </c>
      <c r="R4" s="28" t="s">
        <v>20</v>
      </c>
      <c r="S4" s="4" t="s">
        <v>19</v>
      </c>
      <c r="T4" s="3"/>
      <c r="U4" s="28" t="s">
        <v>20</v>
      </c>
      <c r="V4" s="4" t="s">
        <v>19</v>
      </c>
      <c r="W4" s="3"/>
      <c r="X4" s="4" t="s">
        <v>21</v>
      </c>
      <c r="Y4" s="4" t="s">
        <v>22</v>
      </c>
    </row>
    <row r="5" ht="21" customHeight="1" spans="1:25">
      <c r="A5" s="6"/>
      <c r="B5" s="7"/>
      <c r="C5" s="7"/>
      <c r="D5" s="8"/>
      <c r="E5" s="6"/>
      <c r="F5" s="6"/>
      <c r="G5" s="9"/>
      <c r="H5" s="9"/>
      <c r="I5" s="23"/>
      <c r="J5" s="9"/>
      <c r="K5" s="24"/>
      <c r="L5" s="6"/>
      <c r="M5" s="9"/>
      <c r="N5" s="23"/>
      <c r="O5" s="9"/>
      <c r="P5" s="24"/>
      <c r="Q5" s="6"/>
      <c r="R5" s="29"/>
      <c r="S5" s="6"/>
      <c r="T5" s="9"/>
      <c r="U5" s="29"/>
      <c r="V5" s="6"/>
      <c r="W5" s="9"/>
      <c r="X5" s="6"/>
      <c r="Y5" s="6"/>
    </row>
    <row r="6" ht="30" customHeight="1" spans="1:25">
      <c r="A6" s="10" t="s">
        <v>23</v>
      </c>
      <c r="B6" s="11">
        <v>64</v>
      </c>
      <c r="C6" s="12"/>
      <c r="D6" s="13">
        <v>1.85</v>
      </c>
      <c r="E6" s="13">
        <v>1</v>
      </c>
      <c r="F6" s="13">
        <v>0.85</v>
      </c>
      <c r="G6" s="14">
        <f>ROUNDDOWN(B6*C6*F6,2)</f>
        <v>0</v>
      </c>
      <c r="H6" s="15"/>
      <c r="I6" s="14"/>
      <c r="J6" s="15"/>
      <c r="K6" s="25"/>
      <c r="L6" s="14"/>
      <c r="M6" s="17">
        <v>9576</v>
      </c>
      <c r="N6" s="26"/>
      <c r="O6" s="15"/>
      <c r="P6" s="25"/>
      <c r="Q6" s="14">
        <f t="shared" ref="Q6:Q8" si="0">M6*(N6-P6)</f>
        <v>0</v>
      </c>
      <c r="R6" s="30">
        <v>0.98</v>
      </c>
      <c r="S6" s="31">
        <f t="shared" ref="S6:S17" si="1">(H6+M6)*R6</f>
        <v>9384.48</v>
      </c>
      <c r="T6" s="14">
        <f t="shared" ref="T6:T17" si="2">L6+Q6+S6</f>
        <v>9384.48</v>
      </c>
      <c r="U6" s="30">
        <v>3.98</v>
      </c>
      <c r="V6" s="31">
        <f>(H6+M6)*U6</f>
        <v>38112.48</v>
      </c>
      <c r="W6" s="14">
        <f t="shared" ref="W6:W17" si="3">T6+V6</f>
        <v>47496.96</v>
      </c>
      <c r="X6" s="14">
        <f t="shared" ref="X6:X17" si="4">ROUNDDOWN(G6+W6,0)</f>
        <v>47496</v>
      </c>
      <c r="Y6" s="33"/>
    </row>
    <row r="7" ht="30" customHeight="1" spans="1:25">
      <c r="A7" s="10" t="s">
        <v>24</v>
      </c>
      <c r="B7" s="11">
        <f t="shared" ref="B7:B17" si="5">$B$6</f>
        <v>64</v>
      </c>
      <c r="C7" s="16">
        <f>$C$6</f>
        <v>0</v>
      </c>
      <c r="D7" s="13">
        <v>1.85</v>
      </c>
      <c r="E7" s="13">
        <v>1</v>
      </c>
      <c r="F7" s="13">
        <v>0.85</v>
      </c>
      <c r="G7" s="14">
        <f t="shared" ref="G7:G17" si="6">ROUNDDOWN(B7*C7*F7,2)</f>
        <v>0</v>
      </c>
      <c r="H7" s="15"/>
      <c r="I7" s="14"/>
      <c r="J7" s="15"/>
      <c r="K7" s="25"/>
      <c r="L7" s="14"/>
      <c r="M7" s="17">
        <v>8818</v>
      </c>
      <c r="N7" s="14">
        <f t="shared" ref="N7:N17" si="7">$N$6</f>
        <v>0</v>
      </c>
      <c r="O7" s="15"/>
      <c r="P7" s="25"/>
      <c r="Q7" s="14">
        <f t="shared" si="0"/>
        <v>0</v>
      </c>
      <c r="R7" s="30">
        <f t="shared" ref="R7:R17" si="8">$R$6</f>
        <v>0.98</v>
      </c>
      <c r="S7" s="31">
        <f t="shared" si="1"/>
        <v>8641.64</v>
      </c>
      <c r="T7" s="14">
        <f t="shared" si="2"/>
        <v>8641.64</v>
      </c>
      <c r="U7" s="30">
        <f t="shared" ref="U7:U17" si="9">$U$6</f>
        <v>3.98</v>
      </c>
      <c r="V7" s="31">
        <f t="shared" ref="V7:V17" si="10">(H7+M7)*U7</f>
        <v>35095.64</v>
      </c>
      <c r="W7" s="14">
        <f t="shared" si="3"/>
        <v>43737.28</v>
      </c>
      <c r="X7" s="14">
        <f t="shared" si="4"/>
        <v>43737</v>
      </c>
      <c r="Y7" s="33"/>
    </row>
    <row r="8" ht="30" customHeight="1" spans="1:25">
      <c r="A8" s="10" t="s">
        <v>25</v>
      </c>
      <c r="B8" s="11">
        <f t="shared" si="5"/>
        <v>64</v>
      </c>
      <c r="C8" s="16">
        <f t="shared" ref="C8:C17" si="11">$C$6</f>
        <v>0</v>
      </c>
      <c r="D8" s="13">
        <v>1.85</v>
      </c>
      <c r="E8" s="13">
        <v>1</v>
      </c>
      <c r="F8" s="13">
        <v>0.85</v>
      </c>
      <c r="G8" s="14">
        <f t="shared" si="6"/>
        <v>0</v>
      </c>
      <c r="H8" s="15"/>
      <c r="I8" s="14"/>
      <c r="J8" s="15"/>
      <c r="K8" s="25"/>
      <c r="L8" s="14"/>
      <c r="M8" s="17">
        <v>7789</v>
      </c>
      <c r="N8" s="14">
        <f t="shared" si="7"/>
        <v>0</v>
      </c>
      <c r="O8" s="15"/>
      <c r="P8" s="25"/>
      <c r="Q8" s="14">
        <f t="shared" si="0"/>
        <v>0</v>
      </c>
      <c r="R8" s="30">
        <f t="shared" si="8"/>
        <v>0.98</v>
      </c>
      <c r="S8" s="31">
        <f t="shared" si="1"/>
        <v>7633.22</v>
      </c>
      <c r="T8" s="14">
        <f t="shared" si="2"/>
        <v>7633.22</v>
      </c>
      <c r="U8" s="30">
        <f t="shared" si="9"/>
        <v>3.98</v>
      </c>
      <c r="V8" s="31">
        <f t="shared" si="10"/>
        <v>31000.22</v>
      </c>
      <c r="W8" s="14">
        <f t="shared" si="3"/>
        <v>38633.44</v>
      </c>
      <c r="X8" s="14">
        <f t="shared" si="4"/>
        <v>38633</v>
      </c>
      <c r="Y8" s="33"/>
    </row>
    <row r="9" ht="30" customHeight="1" spans="1:25">
      <c r="A9" s="10" t="s">
        <v>26</v>
      </c>
      <c r="B9" s="11">
        <f t="shared" si="5"/>
        <v>64</v>
      </c>
      <c r="C9" s="16">
        <f t="shared" si="11"/>
        <v>0</v>
      </c>
      <c r="D9" s="13">
        <v>1.85</v>
      </c>
      <c r="E9" s="13">
        <v>1</v>
      </c>
      <c r="F9" s="13">
        <v>0.85</v>
      </c>
      <c r="G9" s="14">
        <f t="shared" si="6"/>
        <v>0</v>
      </c>
      <c r="H9" s="17">
        <v>7762</v>
      </c>
      <c r="I9" s="26"/>
      <c r="J9" s="15"/>
      <c r="K9" s="25"/>
      <c r="L9" s="14">
        <f t="shared" ref="L9:L11" si="12">H9*I9</f>
        <v>0</v>
      </c>
      <c r="M9" s="17"/>
      <c r="N9" s="14"/>
      <c r="O9" s="15"/>
      <c r="P9" s="25"/>
      <c r="Q9" s="14"/>
      <c r="R9" s="30">
        <f t="shared" si="8"/>
        <v>0.98</v>
      </c>
      <c r="S9" s="31">
        <f t="shared" si="1"/>
        <v>7606.76</v>
      </c>
      <c r="T9" s="14">
        <f t="shared" si="2"/>
        <v>7606.76</v>
      </c>
      <c r="U9" s="30">
        <f t="shared" si="9"/>
        <v>3.98</v>
      </c>
      <c r="V9" s="31">
        <f t="shared" si="10"/>
        <v>30892.76</v>
      </c>
      <c r="W9" s="14">
        <f t="shared" si="3"/>
        <v>38499.52</v>
      </c>
      <c r="X9" s="14">
        <f t="shared" si="4"/>
        <v>38499</v>
      </c>
      <c r="Y9" s="33"/>
    </row>
    <row r="10" ht="30" customHeight="1" spans="1:25">
      <c r="A10" s="10" t="s">
        <v>27</v>
      </c>
      <c r="B10" s="11">
        <f t="shared" si="5"/>
        <v>64</v>
      </c>
      <c r="C10" s="16">
        <f t="shared" si="11"/>
        <v>0</v>
      </c>
      <c r="D10" s="13">
        <v>1.85</v>
      </c>
      <c r="E10" s="13">
        <v>1</v>
      </c>
      <c r="F10" s="13">
        <v>0.85</v>
      </c>
      <c r="G10" s="14">
        <f t="shared" si="6"/>
        <v>0</v>
      </c>
      <c r="H10" s="17">
        <v>7806</v>
      </c>
      <c r="I10" s="14">
        <f>$I$9</f>
        <v>0</v>
      </c>
      <c r="J10" s="15"/>
      <c r="K10" s="25"/>
      <c r="L10" s="14">
        <f t="shared" si="12"/>
        <v>0</v>
      </c>
      <c r="M10" s="17"/>
      <c r="N10" s="14"/>
      <c r="O10" s="15"/>
      <c r="P10" s="25"/>
      <c r="Q10" s="14"/>
      <c r="R10" s="30">
        <f t="shared" si="8"/>
        <v>0.98</v>
      </c>
      <c r="S10" s="31">
        <f t="shared" si="1"/>
        <v>7649.88</v>
      </c>
      <c r="T10" s="14">
        <f t="shared" si="2"/>
        <v>7649.88</v>
      </c>
      <c r="U10" s="30">
        <f t="shared" si="9"/>
        <v>3.98</v>
      </c>
      <c r="V10" s="31">
        <f t="shared" si="10"/>
        <v>31067.88</v>
      </c>
      <c r="W10" s="14">
        <f t="shared" si="3"/>
        <v>38717.76</v>
      </c>
      <c r="X10" s="14">
        <f t="shared" si="4"/>
        <v>38717</v>
      </c>
      <c r="Y10" s="33"/>
    </row>
    <row r="11" ht="30" customHeight="1" spans="1:25">
      <c r="A11" s="10" t="s">
        <v>28</v>
      </c>
      <c r="B11" s="11">
        <f t="shared" si="5"/>
        <v>64</v>
      </c>
      <c r="C11" s="16">
        <f t="shared" si="11"/>
        <v>0</v>
      </c>
      <c r="D11" s="13">
        <v>1.85</v>
      </c>
      <c r="E11" s="13">
        <v>1</v>
      </c>
      <c r="F11" s="13">
        <v>0.85</v>
      </c>
      <c r="G11" s="14">
        <f t="shared" si="6"/>
        <v>0</v>
      </c>
      <c r="H11" s="17">
        <v>7424</v>
      </c>
      <c r="I11" s="14">
        <f>$I$9</f>
        <v>0</v>
      </c>
      <c r="J11" s="15"/>
      <c r="K11" s="25"/>
      <c r="L11" s="14">
        <f t="shared" si="12"/>
        <v>0</v>
      </c>
      <c r="M11" s="17"/>
      <c r="N11" s="14"/>
      <c r="O11" s="15"/>
      <c r="P11" s="25"/>
      <c r="Q11" s="14"/>
      <c r="R11" s="30">
        <f t="shared" si="8"/>
        <v>0.98</v>
      </c>
      <c r="S11" s="31">
        <f t="shared" si="1"/>
        <v>7275.52</v>
      </c>
      <c r="T11" s="14">
        <f t="shared" si="2"/>
        <v>7275.52</v>
      </c>
      <c r="U11" s="30">
        <f t="shared" si="9"/>
        <v>3.98</v>
      </c>
      <c r="V11" s="31">
        <f t="shared" si="10"/>
        <v>29547.52</v>
      </c>
      <c r="W11" s="14">
        <f t="shared" si="3"/>
        <v>36823.04</v>
      </c>
      <c r="X11" s="14">
        <f t="shared" si="4"/>
        <v>36823</v>
      </c>
      <c r="Y11" s="33"/>
    </row>
    <row r="12" ht="30" customHeight="1" spans="1:25">
      <c r="A12" s="10" t="s">
        <v>29</v>
      </c>
      <c r="B12" s="11">
        <f t="shared" si="5"/>
        <v>64</v>
      </c>
      <c r="C12" s="16">
        <f t="shared" si="11"/>
        <v>0</v>
      </c>
      <c r="D12" s="13">
        <v>1.85</v>
      </c>
      <c r="E12" s="13">
        <v>1</v>
      </c>
      <c r="F12" s="13">
        <v>0.85</v>
      </c>
      <c r="G12" s="14">
        <f t="shared" si="6"/>
        <v>0</v>
      </c>
      <c r="H12" s="15"/>
      <c r="I12" s="14"/>
      <c r="J12" s="15"/>
      <c r="K12" s="25"/>
      <c r="L12" s="14"/>
      <c r="M12" s="17">
        <v>8094</v>
      </c>
      <c r="N12" s="14">
        <f t="shared" si="7"/>
        <v>0</v>
      </c>
      <c r="O12" s="15"/>
      <c r="P12" s="25"/>
      <c r="Q12" s="14">
        <f t="shared" ref="Q12:Q17" si="13">M12*(N12-P12)</f>
        <v>0</v>
      </c>
      <c r="R12" s="30">
        <f t="shared" si="8"/>
        <v>0.98</v>
      </c>
      <c r="S12" s="31">
        <f t="shared" si="1"/>
        <v>7932.12</v>
      </c>
      <c r="T12" s="14">
        <f t="shared" si="2"/>
        <v>7932.12</v>
      </c>
      <c r="U12" s="30">
        <f t="shared" si="9"/>
        <v>3.98</v>
      </c>
      <c r="V12" s="31">
        <f t="shared" si="10"/>
        <v>32214.12</v>
      </c>
      <c r="W12" s="14">
        <f t="shared" si="3"/>
        <v>40146.24</v>
      </c>
      <c r="X12" s="14">
        <f t="shared" si="4"/>
        <v>40146</v>
      </c>
      <c r="Y12" s="33"/>
    </row>
    <row r="13" ht="30" customHeight="1" spans="1:25">
      <c r="A13" s="10" t="s">
        <v>30</v>
      </c>
      <c r="B13" s="11">
        <f t="shared" si="5"/>
        <v>64</v>
      </c>
      <c r="C13" s="16">
        <f t="shared" si="11"/>
        <v>0</v>
      </c>
      <c r="D13" s="13">
        <v>1.85</v>
      </c>
      <c r="E13" s="13">
        <v>1</v>
      </c>
      <c r="F13" s="13">
        <v>0.85</v>
      </c>
      <c r="G13" s="14">
        <f t="shared" si="6"/>
        <v>0</v>
      </c>
      <c r="H13" s="15"/>
      <c r="I13" s="14"/>
      <c r="J13" s="15"/>
      <c r="K13" s="25"/>
      <c r="L13" s="14"/>
      <c r="M13" s="17">
        <v>9432</v>
      </c>
      <c r="N13" s="14">
        <f t="shared" si="7"/>
        <v>0</v>
      </c>
      <c r="O13" s="15"/>
      <c r="P13" s="25"/>
      <c r="Q13" s="14">
        <f t="shared" si="13"/>
        <v>0</v>
      </c>
      <c r="R13" s="30">
        <f t="shared" si="8"/>
        <v>0.98</v>
      </c>
      <c r="S13" s="31">
        <f t="shared" si="1"/>
        <v>9243.36</v>
      </c>
      <c r="T13" s="14">
        <f t="shared" si="2"/>
        <v>9243.36</v>
      </c>
      <c r="U13" s="30">
        <f t="shared" si="9"/>
        <v>3.98</v>
      </c>
      <c r="V13" s="31">
        <f t="shared" si="10"/>
        <v>37539.36</v>
      </c>
      <c r="W13" s="14">
        <f t="shared" si="3"/>
        <v>46782.72</v>
      </c>
      <c r="X13" s="14">
        <f t="shared" si="4"/>
        <v>46782</v>
      </c>
      <c r="Y13" s="33"/>
    </row>
    <row r="14" ht="30" customHeight="1" spans="1:25">
      <c r="A14" s="10" t="s">
        <v>31</v>
      </c>
      <c r="B14" s="11">
        <f t="shared" si="5"/>
        <v>64</v>
      </c>
      <c r="C14" s="16">
        <f t="shared" si="11"/>
        <v>0</v>
      </c>
      <c r="D14" s="13">
        <v>1.85</v>
      </c>
      <c r="E14" s="13">
        <v>1</v>
      </c>
      <c r="F14" s="13">
        <v>0.85</v>
      </c>
      <c r="G14" s="14">
        <f t="shared" si="6"/>
        <v>0</v>
      </c>
      <c r="H14" s="15"/>
      <c r="I14" s="14"/>
      <c r="J14" s="15"/>
      <c r="K14" s="25"/>
      <c r="L14" s="14"/>
      <c r="M14" s="17">
        <v>11870</v>
      </c>
      <c r="N14" s="14">
        <f t="shared" si="7"/>
        <v>0</v>
      </c>
      <c r="O14" s="15"/>
      <c r="P14" s="25"/>
      <c r="Q14" s="14">
        <f t="shared" si="13"/>
        <v>0</v>
      </c>
      <c r="R14" s="30">
        <f t="shared" si="8"/>
        <v>0.98</v>
      </c>
      <c r="S14" s="31">
        <f t="shared" si="1"/>
        <v>11632.6</v>
      </c>
      <c r="T14" s="14">
        <f t="shared" si="2"/>
        <v>11632.6</v>
      </c>
      <c r="U14" s="30">
        <f t="shared" si="9"/>
        <v>3.98</v>
      </c>
      <c r="V14" s="31">
        <f t="shared" si="10"/>
        <v>47242.6</v>
      </c>
      <c r="W14" s="14">
        <f t="shared" si="3"/>
        <v>58875.2</v>
      </c>
      <c r="X14" s="14">
        <f t="shared" si="4"/>
        <v>58875</v>
      </c>
      <c r="Y14" s="33"/>
    </row>
    <row r="15" ht="30" customHeight="1" spans="1:25">
      <c r="A15" s="10" t="s">
        <v>32</v>
      </c>
      <c r="B15" s="11">
        <f t="shared" si="5"/>
        <v>64</v>
      </c>
      <c r="C15" s="16">
        <f t="shared" si="11"/>
        <v>0</v>
      </c>
      <c r="D15" s="13">
        <v>1.85</v>
      </c>
      <c r="E15" s="13">
        <v>1</v>
      </c>
      <c r="F15" s="13">
        <v>0.85</v>
      </c>
      <c r="G15" s="14">
        <f t="shared" si="6"/>
        <v>0</v>
      </c>
      <c r="H15" s="15"/>
      <c r="I15" s="14"/>
      <c r="J15" s="15"/>
      <c r="K15" s="25"/>
      <c r="L15" s="14"/>
      <c r="M15" s="17">
        <v>12579</v>
      </c>
      <c r="N15" s="14">
        <f t="shared" si="7"/>
        <v>0</v>
      </c>
      <c r="O15" s="15"/>
      <c r="P15" s="25"/>
      <c r="Q15" s="14">
        <f t="shared" si="13"/>
        <v>0</v>
      </c>
      <c r="R15" s="30">
        <f t="shared" si="8"/>
        <v>0.98</v>
      </c>
      <c r="S15" s="31">
        <f t="shared" si="1"/>
        <v>12327.42</v>
      </c>
      <c r="T15" s="14">
        <f t="shared" si="2"/>
        <v>12327.42</v>
      </c>
      <c r="U15" s="30">
        <f t="shared" si="9"/>
        <v>3.98</v>
      </c>
      <c r="V15" s="31">
        <f t="shared" si="10"/>
        <v>50064.42</v>
      </c>
      <c r="W15" s="14">
        <f t="shared" si="3"/>
        <v>62391.84</v>
      </c>
      <c r="X15" s="14">
        <f t="shared" si="4"/>
        <v>62391</v>
      </c>
      <c r="Y15" s="33"/>
    </row>
    <row r="16" ht="30" customHeight="1" spans="1:25">
      <c r="A16" s="10" t="s">
        <v>33</v>
      </c>
      <c r="B16" s="11">
        <f t="shared" si="5"/>
        <v>64</v>
      </c>
      <c r="C16" s="16">
        <f t="shared" si="11"/>
        <v>0</v>
      </c>
      <c r="D16" s="13">
        <v>1.85</v>
      </c>
      <c r="E16" s="13">
        <v>1</v>
      </c>
      <c r="F16" s="13">
        <v>0.85</v>
      </c>
      <c r="G16" s="14">
        <f t="shared" si="6"/>
        <v>0</v>
      </c>
      <c r="H16" s="15"/>
      <c r="I16" s="14"/>
      <c r="J16" s="15"/>
      <c r="K16" s="25"/>
      <c r="L16" s="14"/>
      <c r="M16" s="17">
        <v>11778</v>
      </c>
      <c r="N16" s="14">
        <f t="shared" si="7"/>
        <v>0</v>
      </c>
      <c r="O16" s="15"/>
      <c r="P16" s="25"/>
      <c r="Q16" s="14">
        <f t="shared" si="13"/>
        <v>0</v>
      </c>
      <c r="R16" s="30">
        <f t="shared" si="8"/>
        <v>0.98</v>
      </c>
      <c r="S16" s="31">
        <f t="shared" si="1"/>
        <v>11542.44</v>
      </c>
      <c r="T16" s="14">
        <f t="shared" si="2"/>
        <v>11542.44</v>
      </c>
      <c r="U16" s="30">
        <f t="shared" si="9"/>
        <v>3.98</v>
      </c>
      <c r="V16" s="31">
        <f t="shared" si="10"/>
        <v>46876.44</v>
      </c>
      <c r="W16" s="14">
        <f t="shared" si="3"/>
        <v>58418.88</v>
      </c>
      <c r="X16" s="14">
        <f t="shared" si="4"/>
        <v>58418</v>
      </c>
      <c r="Y16" s="33"/>
    </row>
    <row r="17" ht="30" customHeight="1" spans="1:25">
      <c r="A17" s="10" t="s">
        <v>34</v>
      </c>
      <c r="B17" s="11">
        <f t="shared" si="5"/>
        <v>64</v>
      </c>
      <c r="C17" s="16">
        <f t="shared" si="11"/>
        <v>0</v>
      </c>
      <c r="D17" s="13">
        <v>1.85</v>
      </c>
      <c r="E17" s="13">
        <v>1</v>
      </c>
      <c r="F17" s="13">
        <v>0.85</v>
      </c>
      <c r="G17" s="14">
        <f t="shared" si="6"/>
        <v>0</v>
      </c>
      <c r="H17" s="15"/>
      <c r="I17" s="14"/>
      <c r="J17" s="15"/>
      <c r="K17" s="25"/>
      <c r="L17" s="14"/>
      <c r="M17" s="17">
        <v>10998</v>
      </c>
      <c r="N17" s="14">
        <f t="shared" si="7"/>
        <v>0</v>
      </c>
      <c r="O17" s="15"/>
      <c r="P17" s="25"/>
      <c r="Q17" s="14">
        <f t="shared" si="13"/>
        <v>0</v>
      </c>
      <c r="R17" s="30">
        <f t="shared" si="8"/>
        <v>0.98</v>
      </c>
      <c r="S17" s="31">
        <f t="shared" si="1"/>
        <v>10778.04</v>
      </c>
      <c r="T17" s="14">
        <f t="shared" si="2"/>
        <v>10778.04</v>
      </c>
      <c r="U17" s="30">
        <f t="shared" si="9"/>
        <v>3.98</v>
      </c>
      <c r="V17" s="31">
        <f t="shared" si="10"/>
        <v>43772.04</v>
      </c>
      <c r="W17" s="14">
        <f t="shared" si="3"/>
        <v>54550.08</v>
      </c>
      <c r="X17" s="14">
        <f t="shared" si="4"/>
        <v>54550</v>
      </c>
      <c r="Y17" s="33"/>
    </row>
    <row r="18" ht="30" customHeight="1" spans="1:25">
      <c r="A18" s="3" t="s">
        <v>35</v>
      </c>
      <c r="B18" s="18" t="s">
        <v>36</v>
      </c>
      <c r="C18" s="18" t="s">
        <v>36</v>
      </c>
      <c r="D18" s="18" t="s">
        <v>36</v>
      </c>
      <c r="E18" s="18" t="s">
        <v>36</v>
      </c>
      <c r="F18" s="18" t="s">
        <v>36</v>
      </c>
      <c r="G18" s="19">
        <f t="shared" ref="G18:J18" si="14">SUM(G6:G17)</f>
        <v>0</v>
      </c>
      <c r="H18" s="20">
        <f t="shared" si="14"/>
        <v>22992</v>
      </c>
      <c r="I18" s="18" t="s">
        <v>36</v>
      </c>
      <c r="J18" s="20">
        <f t="shared" si="14"/>
        <v>0</v>
      </c>
      <c r="K18" s="18" t="s">
        <v>36</v>
      </c>
      <c r="L18" s="27">
        <f t="shared" ref="L18:O18" si="15">SUM(L6:L17)</f>
        <v>0</v>
      </c>
      <c r="M18" s="20">
        <f t="shared" si="15"/>
        <v>90934</v>
      </c>
      <c r="N18" s="18" t="s">
        <v>36</v>
      </c>
      <c r="O18" s="20">
        <f t="shared" si="15"/>
        <v>0</v>
      </c>
      <c r="P18" s="18" t="s">
        <v>36</v>
      </c>
      <c r="Q18" s="27">
        <f t="shared" ref="Q18:T18" si="16">SUM(Q6:Q17)</f>
        <v>0</v>
      </c>
      <c r="R18" s="18" t="s">
        <v>36</v>
      </c>
      <c r="S18" s="27">
        <f t="shared" si="16"/>
        <v>111647.48</v>
      </c>
      <c r="T18" s="27">
        <f t="shared" si="16"/>
        <v>111647.48</v>
      </c>
      <c r="U18" s="18" t="s">
        <v>36</v>
      </c>
      <c r="V18" s="27">
        <f>SUM(V6:V17)</f>
        <v>453425.48</v>
      </c>
      <c r="W18" s="18" t="s">
        <v>36</v>
      </c>
      <c r="X18" s="32">
        <f>SUM(X6:X17)</f>
        <v>565067</v>
      </c>
      <c r="Y18" s="34">
        <f>ROUNDUP(X18/1.1,0)</f>
        <v>513698</v>
      </c>
    </row>
    <row r="20" s="1" customFormat="1" ht="18" customHeight="1" spans="2:30">
      <c r="B20" s="1" t="s">
        <v>37</v>
      </c>
      <c r="AD20" s="35"/>
    </row>
    <row r="21" s="1" customFormat="1" ht="18" customHeight="1" spans="2:2">
      <c r="B21" s="1" t="s">
        <v>38</v>
      </c>
    </row>
    <row r="22" s="1" customFormat="1" ht="18" customHeight="1" spans="2:2">
      <c r="B22" s="1" t="s">
        <v>39</v>
      </c>
    </row>
    <row r="23" s="1" customFormat="1" ht="18" customHeight="1" spans="2:2">
      <c r="B23" s="1" t="s">
        <v>40</v>
      </c>
    </row>
    <row r="24" s="1" customFormat="1" ht="18" customHeight="1" spans="3:3">
      <c r="C24" s="1" t="s">
        <v>41</v>
      </c>
    </row>
    <row r="25" s="1" customFormat="1" ht="18" customHeight="1" spans="3:3">
      <c r="C25" s="1" t="s">
        <v>42</v>
      </c>
    </row>
    <row r="26" s="1" customFormat="1" ht="18" customHeight="1" spans="3:3">
      <c r="C26" s="1" t="s">
        <v>43</v>
      </c>
    </row>
    <row r="27" s="2" customFormat="1" ht="24" customHeight="1" spans="2:2">
      <c r="B27" s="1" t="s">
        <v>44</v>
      </c>
    </row>
    <row r="28" s="2" customFormat="1" ht="17" customHeight="1" spans="3:3">
      <c r="C28" s="1" t="s">
        <v>45</v>
      </c>
    </row>
    <row r="29" s="2" customFormat="1" ht="16" customHeight="1" spans="3:3">
      <c r="C29" s="1" t="s">
        <v>46</v>
      </c>
    </row>
  </sheetData>
  <mergeCells count="33">
    <mergeCell ref="B2:G2"/>
    <mergeCell ref="H2:W2"/>
    <mergeCell ref="D3:F3"/>
    <mergeCell ref="H3:L3"/>
    <mergeCell ref="M3:Q3"/>
    <mergeCell ref="R3:S3"/>
    <mergeCell ref="U3:V3"/>
    <mergeCell ref="A2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3:T5"/>
    <mergeCell ref="U4:U5"/>
    <mergeCell ref="V4:V5"/>
    <mergeCell ref="W3:W5"/>
    <mergeCell ref="X4:X5"/>
    <mergeCell ref="Y4:Y5"/>
    <mergeCell ref="X2:Y3"/>
  </mergeCells>
  <printOptions horizontalCentered="1"/>
  <pageMargins left="0.511805555555556" right="0.511805555555556" top="0.550694444444444" bottom="0.550694444444444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p36068</dc:creator>
  <cp:lastModifiedBy>p18590</cp:lastModifiedBy>
  <dcterms:created xsi:type="dcterms:W3CDTF">2016-10-13T05:38:00Z</dcterms:created>
  <cp:lastPrinted>2016-11-16T11:19:00Z</cp:lastPrinted>
  <dcterms:modified xsi:type="dcterms:W3CDTF">2025-11-11T07:56:31Z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1041-11.2.0.10707</vt:lpwstr>
  </property>
  <property fmtid="{D5CDD505-2E9C-101B-9397-08002B2CF9AE}" pid="3" name="ICV">
    <vt:lpwstr>469D69D0EC434E11B100C0EFA184FF7B</vt:lpwstr>
  </property>
</Properties>
</file>